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341" windowWidth="10890" windowHeight="6150" tabRatio="601" activeTab="1"/>
  </bookViews>
  <sheets>
    <sheet name="Statisztika" sheetId="1" r:id="rId1"/>
    <sheet name="Összesíto" sheetId="2" r:id="rId2"/>
  </sheets>
  <definedNames>
    <definedName name="Beadás">'Összesíto'!#REF!</definedName>
    <definedName name="_xlnm.Print_Titles" localSheetId="1">'Összesíto'!$1:$1</definedName>
  </definedNames>
  <calcPr fullCalcOnLoad="1"/>
</workbook>
</file>

<file path=xl/sharedStrings.xml><?xml version="1.0" encoding="utf-8"?>
<sst xmlns="http://schemas.openxmlformats.org/spreadsheetml/2006/main" count="52" uniqueCount="43">
  <si>
    <t>Átlag pontszám:</t>
  </si>
  <si>
    <t>Jeles</t>
  </si>
  <si>
    <t>Jó</t>
  </si>
  <si>
    <t>Közepes</t>
  </si>
  <si>
    <t>Elégséges</t>
  </si>
  <si>
    <t>Elégtelen</t>
  </si>
  <si>
    <t>összesen:</t>
  </si>
  <si>
    <t>átlag:</t>
  </si>
  <si>
    <t>S.</t>
  </si>
  <si>
    <t>Név</t>
  </si>
  <si>
    <t>FÉLÉVI OSZTÁLYZAT</t>
  </si>
  <si>
    <t>Kódszám</t>
  </si>
  <si>
    <r>
      <t xml:space="preserve">Órai munka:       </t>
    </r>
    <r>
      <rPr>
        <sz val="9"/>
        <rFont val="Arial"/>
        <family val="2"/>
      </rPr>
      <t>"1" OK, "0" hiány</t>
    </r>
  </si>
  <si>
    <t>Értékelés zárthelyik alapján</t>
  </si>
  <si>
    <t>Értékelés órai munka alapján</t>
  </si>
  <si>
    <t>Ebbol 50 pont alatt:</t>
  </si>
  <si>
    <t>80 pont felett:</t>
  </si>
  <si>
    <t>Összes 1.ZH:</t>
  </si>
  <si>
    <t>Összes 2.ZH:</t>
  </si>
  <si>
    <t>Összes 1.pótZH:</t>
  </si>
  <si>
    <t>Összes 2.pótZH:</t>
  </si>
  <si>
    <t>Gyakorlati jegyek</t>
  </si>
  <si>
    <t>Sikertelen zárthelyik</t>
  </si>
  <si>
    <t xml:space="preserve"> miatti iv.-k száma:</t>
  </si>
  <si>
    <t xml:space="preserve">Megjegyzés </t>
  </si>
  <si>
    <r>
      <t xml:space="preserve">iv. </t>
    </r>
    <r>
      <rPr>
        <b/>
        <sz val="7"/>
        <rFont val="Arial"/>
        <family val="2"/>
      </rPr>
      <t>eredménye</t>
    </r>
  </si>
  <si>
    <r>
      <t xml:space="preserve">második iv.  </t>
    </r>
    <r>
      <rPr>
        <b/>
        <sz val="7"/>
        <rFont val="Arial"/>
        <family val="2"/>
      </rPr>
      <t>eredménye</t>
    </r>
  </si>
  <si>
    <t>Érvényes ZH pontszáma</t>
  </si>
  <si>
    <t>ZH</t>
  </si>
  <si>
    <t>pzh</t>
  </si>
  <si>
    <t>iv. pzh.</t>
  </si>
  <si>
    <t>Bognár Balázs</t>
  </si>
  <si>
    <t>Gergely Felicián</t>
  </si>
  <si>
    <t>Magyar Anita</t>
  </si>
  <si>
    <t>Majrik Katalin</t>
  </si>
  <si>
    <t>Marusa Kata</t>
  </si>
  <si>
    <t>Mihály András</t>
  </si>
  <si>
    <t>Nagy Gábor</t>
  </si>
  <si>
    <t>Rudics Balázs</t>
  </si>
  <si>
    <t>Szita Melinda</t>
  </si>
  <si>
    <t>Tarcsay Ákos</t>
  </si>
  <si>
    <t>Török Kitti</t>
  </si>
  <si>
    <r>
      <t xml:space="preserve">Vásárhelyi Miklós </t>
    </r>
    <r>
      <rPr>
        <sz val="8"/>
        <rFont val="Arial"/>
        <family val="2"/>
      </rPr>
      <t>Tibor</t>
    </r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</si>
</sst>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_-* #,##0.00000\ _F_t_-;\-* #,##0.00000\ _F_t_-;_-* &quot;-&quot;??\ _F_t_-;_-@_-"/>
    <numFmt numFmtId="176" formatCode="_-* #,##0.000000\ _F_t_-;\-* #,##0.000000\ _F_t_-;_-* &quot;-&quot;??\ _F_t_-;_-@_-"/>
    <numFmt numFmtId="177" formatCode="0.00000"/>
    <numFmt numFmtId="178" formatCode="0.0000"/>
    <numFmt numFmtId="179" formatCode="0.000"/>
  </numFmts>
  <fonts count="16">
    <font>
      <sz val="10"/>
      <name val="Arial"/>
      <family val="0"/>
    </font>
    <font>
      <b/>
      <sz val="10"/>
      <name val="Arial"/>
      <family val="2"/>
    </font>
    <font>
      <sz val="9"/>
      <color indexed="9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3"/>
      <name val="H-Arial"/>
      <family val="0"/>
    </font>
    <font>
      <b/>
      <sz val="9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b/>
      <sz val="8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/>
    </xf>
    <xf numFmtId="0" fontId="2" fillId="2" borderId="2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2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6" xfId="0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/>
    </xf>
    <xf numFmtId="172" fontId="0" fillId="0" borderId="1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1" xfId="0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1" xfId="0" applyFont="1" applyFill="1" applyBorder="1" applyAlignment="1">
      <alignment horizontal="center" vertical="center" textRotation="90"/>
    </xf>
    <xf numFmtId="0" fontId="1" fillId="4" borderId="11" xfId="0" applyFont="1" applyFill="1" applyBorder="1" applyAlignment="1">
      <alignment horizontal="center" vertical="center" textRotation="90"/>
    </xf>
    <xf numFmtId="1" fontId="0" fillId="4" borderId="14" xfId="0" applyNumberForma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vizsgaeredmények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3575"/>
          <c:w val="0.9392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Statisztika!$A$13:$A$17</c:f>
              <c:strCache/>
            </c:strRef>
          </c:cat>
          <c:val>
            <c:numRef>
              <c:f>Statisztika!$B$13:$B$17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3403961"/>
        <c:axId val="33764738"/>
      </c:barChart>
      <c:catAx>
        <c:axId val="63403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764738"/>
        <c:crosses val="autoZero"/>
        <c:auto val="0"/>
        <c:lblOffset val="100"/>
        <c:noMultiLvlLbl val="0"/>
      </c:catAx>
      <c:valAx>
        <c:axId val="33764738"/>
        <c:scaling>
          <c:orientation val="minMax"/>
          <c:max val="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03961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47625</xdr:rowOff>
    </xdr:from>
    <xdr:to>
      <xdr:col>10</xdr:col>
      <xdr:colOff>466725</xdr:colOff>
      <xdr:row>20</xdr:row>
      <xdr:rowOff>142875</xdr:rowOff>
    </xdr:to>
    <xdr:graphicFrame>
      <xdr:nvGraphicFramePr>
        <xdr:cNvPr id="1" name="Chart 2"/>
        <xdr:cNvGraphicFramePr/>
      </xdr:nvGraphicFramePr>
      <xdr:xfrm>
        <a:off x="3552825" y="47625"/>
        <a:ext cx="36004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0">
      <selection activeCell="D15" sqref="D15"/>
    </sheetView>
  </sheetViews>
  <sheetFormatPr defaultColWidth="9.140625" defaultRowHeight="12.75"/>
  <cols>
    <col min="1" max="1" width="17.140625" style="0" customWidth="1"/>
    <col min="2" max="2" width="6.00390625" style="0" customWidth="1"/>
    <col min="3" max="3" width="5.57421875" style="0" customWidth="1"/>
    <col min="4" max="4" width="18.00390625" style="0" customWidth="1"/>
    <col min="5" max="5" width="5.57421875" style="0" customWidth="1"/>
    <col min="6" max="6" width="5.57421875" style="14" customWidth="1"/>
    <col min="8" max="8" width="17.140625" style="0" customWidth="1"/>
    <col min="9" max="9" width="7.00390625" style="0" customWidth="1"/>
    <col min="11" max="11" width="16.8515625" style="0" customWidth="1"/>
  </cols>
  <sheetData>
    <row r="1" spans="1:12" ht="12.75">
      <c r="A1" s="4" t="s">
        <v>17</v>
      </c>
      <c r="B1" s="4">
        <f>COUNTIF(Összesíto!D2:D13,"&lt;141")</f>
        <v>0</v>
      </c>
      <c r="C1" s="8"/>
      <c r="D1" s="4" t="s">
        <v>18</v>
      </c>
      <c r="E1" s="4" t="e">
        <f>COUNTIF(Összesíto!#REF!,"&lt;141")</f>
        <v>#REF!</v>
      </c>
      <c r="F1" s="10"/>
      <c r="H1" s="10"/>
      <c r="I1" s="10"/>
      <c r="K1" s="11"/>
      <c r="L1" s="12"/>
    </row>
    <row r="2" spans="1:12" ht="12.75">
      <c r="A2" s="1" t="s">
        <v>15</v>
      </c>
      <c r="B2" s="1">
        <f>COUNTIF(Összesíto!D2:D13,"&lt;50")</f>
        <v>0</v>
      </c>
      <c r="C2" s="1"/>
      <c r="D2" s="1" t="s">
        <v>15</v>
      </c>
      <c r="E2" s="1" t="e">
        <f>COUNTIF(Összesíto!#REF!,"&lt;50")</f>
        <v>#REF!</v>
      </c>
      <c r="F2" s="1"/>
      <c r="H2" s="1"/>
      <c r="I2" s="1"/>
      <c r="K2" s="1"/>
      <c r="L2" s="1"/>
    </row>
    <row r="3" spans="1:12" ht="12.75">
      <c r="A3" s="1" t="s">
        <v>16</v>
      </c>
      <c r="B3" s="1">
        <f>COUNTIF(Összesíto!D2:D13,"&gt;80")</f>
        <v>0</v>
      </c>
      <c r="C3" s="1"/>
      <c r="D3" s="1" t="s">
        <v>16</v>
      </c>
      <c r="E3" s="1" t="e">
        <f>COUNTIF(Összesíto!#REF!,"&gt;80")</f>
        <v>#REF!</v>
      </c>
      <c r="F3" s="1"/>
      <c r="H3" s="1"/>
      <c r="I3" s="1"/>
      <c r="K3" s="11"/>
      <c r="L3" s="1"/>
    </row>
    <row r="4" spans="1:12" ht="13.5" thickBot="1">
      <c r="A4" s="2" t="s">
        <v>0</v>
      </c>
      <c r="B4" s="40" t="e">
        <f>Összesíto!#REF!</f>
        <v>#REF!</v>
      </c>
      <c r="C4" s="9"/>
      <c r="D4" s="2" t="s">
        <v>0</v>
      </c>
      <c r="E4" s="3" t="e">
        <f>Összesíto!#REF!</f>
        <v>#REF!</v>
      </c>
      <c r="F4" s="9"/>
      <c r="H4" s="1"/>
      <c r="I4" s="9"/>
      <c r="K4" s="11"/>
      <c r="L4" s="13"/>
    </row>
    <row r="5" spans="11:12" ht="13.5" thickBot="1">
      <c r="K5" s="1"/>
      <c r="L5" s="1"/>
    </row>
    <row r="6" spans="1:12" ht="13.5" thickBot="1">
      <c r="A6" s="4" t="s">
        <v>19</v>
      </c>
      <c r="B6" s="4">
        <f>COUNTIF(Összesíto!E2:E13,"&lt;141")</f>
        <v>0</v>
      </c>
      <c r="C6" s="8"/>
      <c r="D6" s="4" t="s">
        <v>20</v>
      </c>
      <c r="E6" s="4" t="e">
        <f>COUNTIF(Összesíto!#REF!,"&lt;141")</f>
        <v>#REF!</v>
      </c>
      <c r="F6" s="10"/>
      <c r="K6" s="1"/>
      <c r="L6" s="9"/>
    </row>
    <row r="7" spans="1:5" ht="12.75">
      <c r="A7" s="1" t="s">
        <v>15</v>
      </c>
      <c r="B7" s="4">
        <f>COUNTIF(Összesíto!E3:E13,"&lt;50")</f>
        <v>0</v>
      </c>
      <c r="D7" s="1" t="s">
        <v>15</v>
      </c>
      <c r="E7" s="1" t="e">
        <f>COUNTIF(Összesíto!#REF!,"&lt;50")</f>
        <v>#REF!</v>
      </c>
    </row>
    <row r="8" spans="1:5" ht="12.75">
      <c r="A8" s="1" t="s">
        <v>16</v>
      </c>
      <c r="B8" s="1">
        <f>COUNTIF(Összesíto!E3:E13,"&gt;80")</f>
        <v>0</v>
      </c>
      <c r="D8" s="1" t="s">
        <v>16</v>
      </c>
      <c r="E8" s="1" t="e">
        <f>COUNTIF(Összesíto!#REF!,"&gt;80")</f>
        <v>#REF!</v>
      </c>
    </row>
    <row r="9" spans="1:5" ht="13.5" thickBot="1">
      <c r="A9" s="2" t="s">
        <v>0</v>
      </c>
      <c r="B9" s="3" t="e">
        <f>Összesíto!#REF!</f>
        <v>#REF!</v>
      </c>
      <c r="D9" s="2" t="s">
        <v>0</v>
      </c>
      <c r="E9" s="3" t="e">
        <f>Összesíto!#REF!</f>
        <v>#REF!</v>
      </c>
    </row>
    <row r="12" spans="1:5" ht="12.75">
      <c r="A12" s="7" t="s">
        <v>21</v>
      </c>
      <c r="D12" s="17" t="s">
        <v>22</v>
      </c>
      <c r="E12" s="18"/>
    </row>
    <row r="13" spans="1:6" ht="12.75">
      <c r="A13" t="s">
        <v>1</v>
      </c>
      <c r="B13" s="5">
        <f>COUNTIF(Összesíto!J2:J13,5)</f>
        <v>0</v>
      </c>
      <c r="C13" s="5"/>
      <c r="D13" s="19" t="s">
        <v>23</v>
      </c>
      <c r="E13" s="20"/>
      <c r="F13" s="15"/>
    </row>
    <row r="14" spans="1:6" ht="12.75">
      <c r="A14" t="s">
        <v>2</v>
      </c>
      <c r="B14" s="5">
        <f>COUNTIF(Összesíto!J2:J13,4)</f>
        <v>0</v>
      </c>
      <c r="C14" s="5"/>
      <c r="D14" s="21">
        <f>COUNTIF(Összesíto!G2:G13,"iv.")</f>
        <v>12</v>
      </c>
      <c r="E14" s="22"/>
      <c r="F14" s="15"/>
    </row>
    <row r="15" spans="1:6" ht="12.75">
      <c r="A15" t="s">
        <v>3</v>
      </c>
      <c r="B15" s="5">
        <f>COUNTIF(Összesíto!J2:J13,3)</f>
        <v>0</v>
      </c>
      <c r="C15" s="5"/>
      <c r="D15" s="5"/>
      <c r="E15" s="5"/>
      <c r="F15" s="15"/>
    </row>
    <row r="16" spans="1:6" ht="12.75">
      <c r="A16" t="s">
        <v>4</v>
      </c>
      <c r="B16" s="5">
        <f>COUNTIF(Összesíto!J2:J13,2)</f>
        <v>0</v>
      </c>
      <c r="C16" s="5"/>
      <c r="D16" s="5"/>
      <c r="E16" s="5"/>
      <c r="F16" s="15"/>
    </row>
    <row r="17" spans="1:6" ht="12.75">
      <c r="A17" t="s">
        <v>5</v>
      </c>
      <c r="B17" s="5">
        <f>COUNTIF(Összesíto!J2:J13,1)</f>
        <v>0</v>
      </c>
      <c r="C17" s="5"/>
      <c r="D17" s="5"/>
      <c r="E17" s="5"/>
      <c r="F17" s="15"/>
    </row>
    <row r="18" spans="1:6" ht="12.75">
      <c r="A18" t="s">
        <v>6</v>
      </c>
      <c r="B18" s="5">
        <f>SUM(B13:B17)</f>
        <v>0</v>
      </c>
      <c r="C18" s="5"/>
      <c r="D18" s="5"/>
      <c r="E18" s="5"/>
      <c r="F18" s="15"/>
    </row>
    <row r="19" spans="1:6" ht="12.75">
      <c r="A19" t="s">
        <v>7</v>
      </c>
      <c r="B19" s="6" t="e">
        <f>+(B13*5+B14*4+B15*3+B16*2+B17*1)/B18</f>
        <v>#DIV/0!</v>
      </c>
      <c r="C19" s="6"/>
      <c r="D19" s="6"/>
      <c r="E19" s="6"/>
      <c r="F19" s="16"/>
    </row>
  </sheetData>
  <printOptions/>
  <pageMargins left="0.75" right="0.19" top="1" bottom="1" header="0.5" footer="0.5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showGridLines="0" tabSelected="1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6" sqref="C16"/>
    </sheetView>
  </sheetViews>
  <sheetFormatPr defaultColWidth="9.140625" defaultRowHeight="12.75"/>
  <cols>
    <col min="1" max="1" width="5.00390625" style="44" customWidth="1"/>
    <col min="2" max="2" width="8.7109375" style="44" hidden="1" customWidth="1"/>
    <col min="3" max="3" width="19.28125" style="43" customWidth="1"/>
    <col min="4" max="4" width="5.8515625" style="45" customWidth="1"/>
    <col min="5" max="5" width="4.8515625" style="45" customWidth="1"/>
    <col min="6" max="6" width="7.140625" style="44" customWidth="1"/>
    <col min="7" max="7" width="7.8515625" style="44" customWidth="1"/>
    <col min="8" max="8" width="5.00390625" style="43" customWidth="1"/>
    <col min="9" max="9" width="4.8515625" style="44" customWidth="1"/>
    <col min="10" max="10" width="5.8515625" style="46" customWidth="1"/>
    <col min="11" max="11" width="6.8515625" style="44" customWidth="1"/>
    <col min="12" max="12" width="7.8515625" style="46" customWidth="1"/>
    <col min="13" max="13" width="8.00390625" style="46" customWidth="1"/>
    <col min="14" max="14" width="11.57421875" style="44" customWidth="1"/>
    <col min="15" max="16384" width="9.140625" style="35" customWidth="1"/>
  </cols>
  <sheetData>
    <row r="1" spans="1:14" s="29" customFormat="1" ht="78.75" customHeight="1">
      <c r="A1" s="23" t="s">
        <v>8</v>
      </c>
      <c r="B1" s="36" t="s">
        <v>11</v>
      </c>
      <c r="C1" s="37" t="s">
        <v>9</v>
      </c>
      <c r="D1" s="24" t="s">
        <v>28</v>
      </c>
      <c r="E1" s="50" t="s">
        <v>29</v>
      </c>
      <c r="F1" s="25" t="s">
        <v>27</v>
      </c>
      <c r="G1" s="38" t="s">
        <v>13</v>
      </c>
      <c r="H1" s="26" t="s">
        <v>12</v>
      </c>
      <c r="I1" s="27" t="s">
        <v>14</v>
      </c>
      <c r="J1" s="28" t="s">
        <v>10</v>
      </c>
      <c r="K1" s="51" t="s">
        <v>30</v>
      </c>
      <c r="L1" s="53" t="s">
        <v>25</v>
      </c>
      <c r="M1" s="54" t="s">
        <v>26</v>
      </c>
      <c r="N1" s="42" t="s">
        <v>24</v>
      </c>
    </row>
    <row r="2" spans="1:14" s="43" customFormat="1" ht="12.75">
      <c r="A2" s="30">
        <v>1</v>
      </c>
      <c r="B2" s="41"/>
      <c r="C2" s="41" t="s">
        <v>31</v>
      </c>
      <c r="D2" s="49"/>
      <c r="E2" s="31"/>
      <c r="F2" s="32">
        <f>MAX(D2,E2)</f>
        <v>0</v>
      </c>
      <c r="G2" s="32" t="str">
        <f>IF(AND(F2&gt;49),"zh OK","iv.")</f>
        <v>iv.</v>
      </c>
      <c r="H2" s="32"/>
      <c r="I2" s="32" t="str">
        <f aca="true" t="shared" si="0" ref="I2:I13">IF(H2=1,"OK","iv.")</f>
        <v>iv.</v>
      </c>
      <c r="J2" s="33"/>
      <c r="K2" s="52"/>
      <c r="L2" s="33"/>
      <c r="M2" s="39"/>
      <c r="N2" s="34"/>
    </row>
    <row r="3" spans="1:14" s="43" customFormat="1" ht="12.75">
      <c r="A3" s="30">
        <v>2</v>
      </c>
      <c r="B3" s="41"/>
      <c r="C3" s="41" t="s">
        <v>32</v>
      </c>
      <c r="D3" s="49"/>
      <c r="E3" s="31"/>
      <c r="F3" s="32">
        <f>MAX(D3,E3)</f>
        <v>0</v>
      </c>
      <c r="G3" s="32" t="str">
        <f>IF(AND(F3&gt;49),"zh OK","iv.")</f>
        <v>iv.</v>
      </c>
      <c r="H3" s="32"/>
      <c r="I3" s="32" t="str">
        <f t="shared" si="0"/>
        <v>iv.</v>
      </c>
      <c r="J3" s="33"/>
      <c r="K3" s="52"/>
      <c r="L3" s="33"/>
      <c r="M3" s="39"/>
      <c r="N3" s="34"/>
    </row>
    <row r="4" spans="1:14" s="43" customFormat="1" ht="12.75">
      <c r="A4" s="30">
        <v>3</v>
      </c>
      <c r="B4" s="41"/>
      <c r="C4" s="41" t="s">
        <v>33</v>
      </c>
      <c r="D4" s="49"/>
      <c r="E4" s="31"/>
      <c r="F4" s="32">
        <f>MAX(D4,E4)</f>
        <v>0</v>
      </c>
      <c r="G4" s="32" t="str">
        <f>IF(AND(F4&gt;49),"zh OK","iv.")</f>
        <v>iv.</v>
      </c>
      <c r="H4" s="32"/>
      <c r="I4" s="32" t="str">
        <f t="shared" si="0"/>
        <v>iv.</v>
      </c>
      <c r="J4" s="33"/>
      <c r="K4" s="52"/>
      <c r="L4" s="33"/>
      <c r="M4" s="39"/>
      <c r="N4" s="34"/>
    </row>
    <row r="5" spans="1:14" s="43" customFormat="1" ht="12.75">
      <c r="A5" s="30">
        <v>4</v>
      </c>
      <c r="B5" s="41"/>
      <c r="C5" s="41" t="s">
        <v>34</v>
      </c>
      <c r="D5" s="49"/>
      <c r="E5" s="31"/>
      <c r="F5" s="32">
        <f>MAX(D5,E5)</f>
        <v>0</v>
      </c>
      <c r="G5" s="32" t="str">
        <f>IF(AND(F5&gt;49),"zh OK","iv.")</f>
        <v>iv.</v>
      </c>
      <c r="H5" s="32"/>
      <c r="I5" s="32" t="str">
        <f t="shared" si="0"/>
        <v>iv.</v>
      </c>
      <c r="J5" s="33"/>
      <c r="K5" s="52"/>
      <c r="L5" s="33"/>
      <c r="M5" s="39"/>
      <c r="N5" s="34"/>
    </row>
    <row r="6" spans="1:14" s="43" customFormat="1" ht="12.75">
      <c r="A6" s="30">
        <v>5</v>
      </c>
      <c r="B6" s="41"/>
      <c r="C6" s="41" t="s">
        <v>35</v>
      </c>
      <c r="D6" s="49"/>
      <c r="E6" s="31"/>
      <c r="F6" s="32">
        <f aca="true" t="shared" si="1" ref="F6:F13">MAX(D6,E6)</f>
        <v>0</v>
      </c>
      <c r="G6" s="32" t="str">
        <f aca="true" t="shared" si="2" ref="G6:G13">IF(AND(F6&gt;49),"zh OK","iv.")</f>
        <v>iv.</v>
      </c>
      <c r="H6" s="32"/>
      <c r="I6" s="32" t="str">
        <f t="shared" si="0"/>
        <v>iv.</v>
      </c>
      <c r="J6" s="33"/>
      <c r="K6" s="52"/>
      <c r="L6" s="33"/>
      <c r="M6" s="39"/>
      <c r="N6" s="34"/>
    </row>
    <row r="7" spans="1:14" s="43" customFormat="1" ht="12.75">
      <c r="A7" s="30">
        <v>6</v>
      </c>
      <c r="B7" s="41"/>
      <c r="C7" s="41" t="s">
        <v>36</v>
      </c>
      <c r="D7" s="49"/>
      <c r="E7" s="31"/>
      <c r="F7" s="32">
        <f t="shared" si="1"/>
        <v>0</v>
      </c>
      <c r="G7" s="32" t="str">
        <f t="shared" si="2"/>
        <v>iv.</v>
      </c>
      <c r="H7" s="32"/>
      <c r="I7" s="32" t="str">
        <f t="shared" si="0"/>
        <v>iv.</v>
      </c>
      <c r="J7" s="33"/>
      <c r="K7" s="52"/>
      <c r="L7" s="33"/>
      <c r="M7" s="39"/>
      <c r="N7" s="34"/>
    </row>
    <row r="8" spans="1:14" s="43" customFormat="1" ht="12.75">
      <c r="A8" s="30">
        <v>7</v>
      </c>
      <c r="B8" s="41"/>
      <c r="C8" s="41" t="s">
        <v>37</v>
      </c>
      <c r="D8" s="49"/>
      <c r="E8" s="31"/>
      <c r="F8" s="32">
        <f t="shared" si="1"/>
        <v>0</v>
      </c>
      <c r="G8" s="32" t="str">
        <f t="shared" si="2"/>
        <v>iv.</v>
      </c>
      <c r="H8" s="32"/>
      <c r="I8" s="32" t="str">
        <f t="shared" si="0"/>
        <v>iv.</v>
      </c>
      <c r="J8" s="33"/>
      <c r="K8" s="52"/>
      <c r="L8" s="33"/>
      <c r="M8" s="39"/>
      <c r="N8" s="34"/>
    </row>
    <row r="9" spans="1:14" s="43" customFormat="1" ht="12.75">
      <c r="A9" s="30">
        <v>8</v>
      </c>
      <c r="B9" s="41"/>
      <c r="C9" s="41" t="s">
        <v>38</v>
      </c>
      <c r="D9" s="49"/>
      <c r="E9" s="31"/>
      <c r="F9" s="32">
        <f t="shared" si="1"/>
        <v>0</v>
      </c>
      <c r="G9" s="32" t="str">
        <f t="shared" si="2"/>
        <v>iv.</v>
      </c>
      <c r="H9" s="32"/>
      <c r="I9" s="32" t="str">
        <f t="shared" si="0"/>
        <v>iv.</v>
      </c>
      <c r="J9" s="33"/>
      <c r="K9" s="52"/>
      <c r="L9" s="33"/>
      <c r="M9" s="39"/>
      <c r="N9" s="34"/>
    </row>
    <row r="10" spans="1:14" s="43" customFormat="1" ht="12.75">
      <c r="A10" s="30">
        <v>9</v>
      </c>
      <c r="B10" s="41"/>
      <c r="C10" s="41" t="s">
        <v>39</v>
      </c>
      <c r="D10" s="49"/>
      <c r="E10" s="31"/>
      <c r="F10" s="32">
        <f t="shared" si="1"/>
        <v>0</v>
      </c>
      <c r="G10" s="32" t="str">
        <f t="shared" si="2"/>
        <v>iv.</v>
      </c>
      <c r="H10" s="32"/>
      <c r="I10" s="32" t="str">
        <f t="shared" si="0"/>
        <v>iv.</v>
      </c>
      <c r="J10" s="33"/>
      <c r="K10" s="52"/>
      <c r="L10" s="33"/>
      <c r="M10" s="39"/>
      <c r="N10" s="34"/>
    </row>
    <row r="11" spans="1:14" s="43" customFormat="1" ht="12.75">
      <c r="A11" s="30">
        <v>10</v>
      </c>
      <c r="B11" s="41"/>
      <c r="C11" s="41" t="s">
        <v>40</v>
      </c>
      <c r="D11" s="49"/>
      <c r="E11" s="31"/>
      <c r="F11" s="32">
        <f t="shared" si="1"/>
        <v>0</v>
      </c>
      <c r="G11" s="32" t="str">
        <f t="shared" si="2"/>
        <v>iv.</v>
      </c>
      <c r="H11" s="32"/>
      <c r="I11" s="32" t="str">
        <f t="shared" si="0"/>
        <v>iv.</v>
      </c>
      <c r="J11" s="33"/>
      <c r="K11" s="52"/>
      <c r="L11" s="33"/>
      <c r="M11" s="48"/>
      <c r="N11" s="34"/>
    </row>
    <row r="12" spans="1:14" s="43" customFormat="1" ht="12.75">
      <c r="A12" s="30">
        <v>11</v>
      </c>
      <c r="B12" s="41"/>
      <c r="C12" s="41" t="s">
        <v>41</v>
      </c>
      <c r="D12" s="49"/>
      <c r="E12" s="31"/>
      <c r="F12" s="32">
        <f t="shared" si="1"/>
        <v>0</v>
      </c>
      <c r="G12" s="32" t="str">
        <f t="shared" si="2"/>
        <v>iv.</v>
      </c>
      <c r="H12" s="32"/>
      <c r="I12" s="32" t="str">
        <f t="shared" si="0"/>
        <v>iv.</v>
      </c>
      <c r="J12" s="33"/>
      <c r="K12" s="52"/>
      <c r="L12" s="33"/>
      <c r="M12" s="39"/>
      <c r="N12" s="34"/>
    </row>
    <row r="13" spans="1:14" s="43" customFormat="1" ht="12.75">
      <c r="A13" s="30">
        <v>12</v>
      </c>
      <c r="B13" s="41"/>
      <c r="C13" s="41" t="s">
        <v>42</v>
      </c>
      <c r="D13" s="49"/>
      <c r="E13" s="31"/>
      <c r="F13" s="32">
        <f t="shared" si="1"/>
        <v>0</v>
      </c>
      <c r="G13" s="32" t="str">
        <f t="shared" si="2"/>
        <v>iv.</v>
      </c>
      <c r="H13" s="32"/>
      <c r="I13" s="32" t="str">
        <f t="shared" si="0"/>
        <v>iv.</v>
      </c>
      <c r="J13" s="47"/>
      <c r="K13" s="52"/>
      <c r="L13" s="33"/>
      <c r="M13" s="39"/>
      <c r="N13" s="34"/>
    </row>
  </sheetData>
  <printOptions gridLines="1"/>
  <pageMargins left="0.7" right="0" top="0.984251968503937" bottom="0.7480314960629921" header="0.5118110236220472" footer="0.2362204724409449"/>
  <pageSetup horizontalDpi="360" verticalDpi="360" orientation="landscape" paperSize="9" r:id="rId1"/>
  <headerFooter alignWithMargins="0">
    <oddHeader>&amp;L&amp;16 2006. ősz&amp;R&amp;16Vegyipari gépelemek gyakorlat</oddHeader>
    <oddFooter>&amp;L&amp;8file név: &amp;F&amp;C&amp;8-&amp;P-&amp;R&amp;8Lukenics Jánosné dr.
&amp;D.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lukenicsne</cp:lastModifiedBy>
  <cp:lastPrinted>2006-10-26T09:19:32Z</cp:lastPrinted>
  <dcterms:created xsi:type="dcterms:W3CDTF">1998-11-30T14:48:32Z</dcterms:created>
  <dcterms:modified xsi:type="dcterms:W3CDTF">2007-04-02T10:30:04Z</dcterms:modified>
  <cp:category/>
  <cp:version/>
  <cp:contentType/>
  <cp:contentStatus/>
</cp:coreProperties>
</file>