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5" yWindow="65476" windowWidth="5805" windowHeight="6585" tabRatio="601" activeTab="1"/>
  </bookViews>
  <sheets>
    <sheet name="statisztika" sheetId="1" r:id="rId1"/>
    <sheet name="Vegy.Géptan" sheetId="2" r:id="rId2"/>
  </sheets>
  <definedNames>
    <definedName name="_xlnm.Print_Titles" localSheetId="1">'Vegy.Géptan'!$1:$1</definedName>
  </definedNames>
  <calcPr fullCalcOnLoad="1"/>
</workbook>
</file>

<file path=xl/sharedStrings.xml><?xml version="1.0" encoding="utf-8"?>
<sst xmlns="http://schemas.openxmlformats.org/spreadsheetml/2006/main" count="94" uniqueCount="80">
  <si>
    <t>HF-1</t>
  </si>
  <si>
    <t>HF-2</t>
  </si>
  <si>
    <t>HF-3</t>
  </si>
  <si>
    <t>HF-4</t>
  </si>
  <si>
    <t>HF-5</t>
  </si>
  <si>
    <t>Mér-1</t>
  </si>
  <si>
    <t>Mér-2</t>
  </si>
  <si>
    <t>Mér-3</t>
  </si>
  <si>
    <t>Mér-4</t>
  </si>
  <si>
    <t>Mér-5</t>
  </si>
  <si>
    <t>Mér-6</t>
  </si>
  <si>
    <t>ebből</t>
  </si>
  <si>
    <t>keresztfév</t>
  </si>
  <si>
    <t>Vizsgázhat:</t>
  </si>
  <si>
    <t>Vizsgázott:</t>
  </si>
  <si>
    <t>ebből érvényes:</t>
  </si>
  <si>
    <t>átlag</t>
  </si>
  <si>
    <t>Jeles</t>
  </si>
  <si>
    <t>Jó</t>
  </si>
  <si>
    <t>Közepes</t>
  </si>
  <si>
    <t>Elégséges</t>
  </si>
  <si>
    <t>Elégtelen</t>
  </si>
  <si>
    <t>átlag:</t>
  </si>
  <si>
    <t>S.</t>
  </si>
  <si>
    <t>Hfszám</t>
  </si>
  <si>
    <t>Mszám</t>
  </si>
  <si>
    <t>JEGY</t>
  </si>
  <si>
    <t>Ford.szám</t>
  </si>
  <si>
    <t>Nyomás</t>
  </si>
  <si>
    <t>Bemutató</t>
  </si>
  <si>
    <t>Kódszám</t>
  </si>
  <si>
    <t>Megjegyzés</t>
  </si>
  <si>
    <t>Vizsgára bocsáthatóság</t>
  </si>
  <si>
    <r>
      <t>Név</t>
    </r>
    <r>
      <rPr>
        <sz val="10"/>
        <color indexed="8"/>
        <rFont val="Arial"/>
        <family val="2"/>
      </rPr>
      <t xml:space="preserve">                    </t>
    </r>
    <r>
      <rPr>
        <sz val="9"/>
        <color indexed="8"/>
        <rFont val="Arial"/>
        <family val="2"/>
      </rPr>
      <t xml:space="preserve">(Értékelés:  </t>
    </r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: elfogadva,          </t>
    </r>
    <r>
      <rPr>
        <b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>: nem elf.)</t>
    </r>
  </si>
  <si>
    <t>Térf.áram 4</t>
  </si>
  <si>
    <t>Térf.áram 5</t>
  </si>
  <si>
    <t>Elfogadott feladat:</t>
  </si>
  <si>
    <t>fő vizsgázott</t>
  </si>
  <si>
    <t>Beadott feladat:</t>
  </si>
  <si>
    <t>fő vizsgázhat</t>
  </si>
  <si>
    <t>érvényes       vizsga</t>
  </si>
  <si>
    <t>Visszaadott feladat:</t>
  </si>
  <si>
    <t>Átlag:</t>
  </si>
  <si>
    <t>iv</t>
  </si>
  <si>
    <t>iv. eredménye</t>
  </si>
  <si>
    <t>második      iv. eredménye</t>
  </si>
  <si>
    <t>Vizsga pontszáma</t>
  </si>
  <si>
    <t> Bakk Nuridsány Beáta</t>
  </si>
  <si>
    <t> Baráth Viktor</t>
  </si>
  <si>
    <t> Bognár Balázs</t>
  </si>
  <si>
    <t> Csáki Attila</t>
  </si>
  <si>
    <t> Djurec Magdolna Mária</t>
  </si>
  <si>
    <t> Hajdú Gábor</t>
  </si>
  <si>
    <t> Majrik Katalin</t>
  </si>
  <si>
    <t> Mihály András</t>
  </si>
  <si>
    <t> Paragi Miklós</t>
  </si>
  <si>
    <t> Rácz Márta</t>
  </si>
  <si>
    <t> Rudics Balázs</t>
  </si>
  <si>
    <t> Skriba Tamás</t>
  </si>
  <si>
    <t> Suhajda Márta</t>
  </si>
  <si>
    <t> Szigeti Márton Géza</t>
  </si>
  <si>
    <t> Tarcsay Ákos</t>
  </si>
  <si>
    <t> Tóth Noémi</t>
  </si>
  <si>
    <t> GDDI1W</t>
  </si>
  <si>
    <t> GFQGIU</t>
  </si>
  <si>
    <t> ER21JF</t>
  </si>
  <si>
    <t> BIBUYK</t>
  </si>
  <si>
    <t> KU2IA5</t>
  </si>
  <si>
    <t> LE9I4E</t>
  </si>
  <si>
    <t> BFFKKF</t>
  </si>
  <si>
    <t> EIQDFL</t>
  </si>
  <si>
    <t> ZHRTA0</t>
  </si>
  <si>
    <t> JPACER</t>
  </si>
  <si>
    <t> YVSTZG</t>
  </si>
  <si>
    <t> T6HJRI</t>
  </si>
  <si>
    <t> CAV2JS</t>
  </si>
  <si>
    <t> DWNQHY</t>
  </si>
  <si>
    <t> ALQLIN</t>
  </si>
  <si>
    <t> UP31M6</t>
  </si>
  <si>
    <t>OK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</si>
</sst>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10"/>
      <name val="Arial Unicode MS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textRotation="90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167" fontId="6" fillId="3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5" borderId="17" xfId="0" applyFont="1" applyFill="1" applyBorder="1" applyAlignment="1">
      <alignment horizontal="center" vertical="center" textRotation="90" wrapText="1"/>
    </xf>
    <xf numFmtId="0" fontId="5" fillId="4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textRotation="90"/>
    </xf>
    <xf numFmtId="0" fontId="5" fillId="2" borderId="17" xfId="0" applyFont="1" applyFill="1" applyBorder="1" applyAlignment="1">
      <alignment horizontal="center" textRotation="90"/>
    </xf>
    <xf numFmtId="0" fontId="8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textRotation="90" wrapText="1"/>
    </xf>
    <xf numFmtId="0" fontId="14" fillId="0" borderId="6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0" fontId="14" fillId="0" borderId="2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17" fillId="0" borderId="2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88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statisztika!$A$3:$A$7</c:f>
              <c:strCache/>
            </c:strRef>
          </c:cat>
          <c:val>
            <c:numRef>
              <c:f>statisztika!$B$3:$B$7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536159"/>
        <c:axId val="57935876"/>
      </c:barChart>
      <c:catAx>
        <c:axId val="57536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935876"/>
        <c:crosses val="autoZero"/>
        <c:auto val="0"/>
        <c:lblOffset val="100"/>
        <c:noMultiLvlLbl val="0"/>
      </c:catAx>
      <c:valAx>
        <c:axId val="57935876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361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vizsgaeredmények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025"/>
          <c:w val="0.91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statisztika!$A$22:$A$26</c:f>
              <c:strCache/>
            </c:strRef>
          </c:cat>
          <c:val>
            <c:numRef>
              <c:f>statisztika!$B$22:$B$26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18805"/>
        <c:axId val="3036482"/>
      </c:barChart>
      <c:catAx>
        <c:axId val="241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6482"/>
        <c:crosses val="autoZero"/>
        <c:auto val="0"/>
        <c:lblOffset val="100"/>
        <c:noMultiLvlLbl val="0"/>
      </c:catAx>
      <c:valAx>
        <c:axId val="3036482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80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Beadott jkv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9725"/>
          <c:w val="0.938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statisztika!$A$9:$A$14</c:f>
              <c:strCache/>
            </c:strRef>
          </c:cat>
          <c:val>
            <c:numRef>
              <c:f>statisztika!$B$9:$B$14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949115"/>
        <c:axId val="3544560"/>
      </c:barChart>
      <c:catAx>
        <c:axId val="20949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4560"/>
        <c:crosses val="autoZero"/>
        <c:auto val="0"/>
        <c:lblOffset val="100"/>
        <c:noMultiLvlLbl val="0"/>
      </c:catAx>
      <c:valAx>
        <c:axId val="354456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49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28575</xdr:rowOff>
    </xdr:from>
    <xdr:to>
      <xdr:col>8</xdr:col>
      <xdr:colOff>381000</xdr:colOff>
      <xdr:row>10</xdr:row>
      <xdr:rowOff>57150</xdr:rowOff>
    </xdr:to>
    <xdr:graphicFrame>
      <xdr:nvGraphicFramePr>
        <xdr:cNvPr id="1" name="Chart 1"/>
        <xdr:cNvGraphicFramePr/>
      </xdr:nvGraphicFramePr>
      <xdr:xfrm>
        <a:off x="2324100" y="190500"/>
        <a:ext cx="319087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6</xdr:row>
      <xdr:rowOff>95250</xdr:rowOff>
    </xdr:from>
    <xdr:to>
      <xdr:col>13</xdr:col>
      <xdr:colOff>533400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686425" y="1066800"/>
        <a:ext cx="30289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12</xdr:row>
      <xdr:rowOff>0</xdr:rowOff>
    </xdr:from>
    <xdr:to>
      <xdr:col>8</xdr:col>
      <xdr:colOff>400050</xdr:colOff>
      <xdr:row>24</xdr:row>
      <xdr:rowOff>123825</xdr:rowOff>
    </xdr:to>
    <xdr:graphicFrame>
      <xdr:nvGraphicFramePr>
        <xdr:cNvPr id="3" name="Chart 5"/>
        <xdr:cNvGraphicFramePr/>
      </xdr:nvGraphicFramePr>
      <xdr:xfrm>
        <a:off x="2333625" y="1943100"/>
        <a:ext cx="32004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B19" sqref="B19"/>
    </sheetView>
  </sheetViews>
  <sheetFormatPr defaultColWidth="9.140625" defaultRowHeight="12.75"/>
  <cols>
    <col min="1" max="1" width="13.00390625" style="0" customWidth="1"/>
  </cols>
  <sheetData>
    <row r="3" spans="1:2" ht="12.75">
      <c r="A3" t="s">
        <v>0</v>
      </c>
      <c r="B3" t="e">
        <f>'Vegy.Géptan'!#REF!</f>
        <v>#REF!</v>
      </c>
    </row>
    <row r="4" spans="1:2" ht="12.75">
      <c r="A4" t="s">
        <v>1</v>
      </c>
      <c r="B4" t="e">
        <f>'Vegy.Géptan'!#REF!</f>
        <v>#REF!</v>
      </c>
    </row>
    <row r="5" spans="1:2" ht="12.75">
      <c r="A5" t="s">
        <v>2</v>
      </c>
      <c r="B5" t="e">
        <f>'Vegy.Géptan'!#REF!</f>
        <v>#REF!</v>
      </c>
    </row>
    <row r="6" spans="1:2" ht="12.75">
      <c r="A6" t="s">
        <v>3</v>
      </c>
      <c r="B6" t="e">
        <f>'Vegy.Géptan'!#REF!</f>
        <v>#REF!</v>
      </c>
    </row>
    <row r="7" spans="1:2" ht="12.75">
      <c r="A7" t="s">
        <v>4</v>
      </c>
      <c r="B7" t="e">
        <f>'Vegy.Géptan'!#REF!</f>
        <v>#REF!</v>
      </c>
    </row>
    <row r="9" spans="1:2" ht="12.75">
      <c r="A9" t="s">
        <v>5</v>
      </c>
      <c r="B9" t="e">
        <f>'Vegy.Géptan'!#REF!</f>
        <v>#REF!</v>
      </c>
    </row>
    <row r="10" spans="1:2" ht="12.75">
      <c r="A10" t="s">
        <v>6</v>
      </c>
      <c r="B10" t="e">
        <f>'Vegy.Géptan'!#REF!</f>
        <v>#REF!</v>
      </c>
    </row>
    <row r="11" spans="1:2" ht="12.75">
      <c r="A11" t="s">
        <v>7</v>
      </c>
      <c r="B11" t="e">
        <f>'Vegy.Géptan'!#REF!</f>
        <v>#REF!</v>
      </c>
    </row>
    <row r="12" spans="1:2" ht="12.75">
      <c r="A12" t="s">
        <v>8</v>
      </c>
      <c r="B12" t="e">
        <f>'Vegy.Géptan'!#REF!</f>
        <v>#REF!</v>
      </c>
    </row>
    <row r="13" spans="1:2" ht="12.75">
      <c r="A13" t="s">
        <v>9</v>
      </c>
      <c r="B13" t="e">
        <f>'Vegy.Géptan'!#REF!</f>
        <v>#REF!</v>
      </c>
    </row>
    <row r="14" spans="1:2" ht="12.75">
      <c r="A14" t="s">
        <v>10</v>
      </c>
      <c r="B14" t="e">
        <f>'Vegy.Géptan'!#REF!</f>
        <v>#REF!</v>
      </c>
    </row>
    <row r="15" spans="2:3" ht="12.75">
      <c r="B15" s="4" t="s">
        <v>11</v>
      </c>
      <c r="C15" t="s">
        <v>12</v>
      </c>
    </row>
    <row r="16" spans="1:3" ht="12.75">
      <c r="A16" s="1" t="s">
        <v>13</v>
      </c>
      <c r="B16" s="1" t="e">
        <f>'Vegy.Géptan'!#REF!</f>
        <v>#REF!</v>
      </c>
      <c r="C16" s="1">
        <v>9</v>
      </c>
    </row>
    <row r="17" spans="1:3" ht="12.75">
      <c r="A17" t="s">
        <v>14</v>
      </c>
      <c r="B17" s="1" t="e">
        <f>'Vegy.Géptan'!#REF!</f>
        <v>#REF!</v>
      </c>
      <c r="C17">
        <v>0</v>
      </c>
    </row>
    <row r="18" spans="1:3" ht="12.75">
      <c r="A18" t="s">
        <v>15</v>
      </c>
      <c r="B18" s="1" t="e">
        <f>'Vegy.Géptan'!#REF!</f>
        <v>#REF!</v>
      </c>
      <c r="C18">
        <v>0</v>
      </c>
    </row>
    <row r="19" spans="1:3" ht="12.75">
      <c r="A19" s="1" t="s">
        <v>16</v>
      </c>
      <c r="B19" s="2" t="e">
        <f>'Vegy.Géptan'!#REF!</f>
        <v>#REF!</v>
      </c>
      <c r="C19" s="3"/>
    </row>
    <row r="22" spans="1:3" ht="12.75">
      <c r="A22" t="s">
        <v>17</v>
      </c>
      <c r="B22" s="1" t="e">
        <f>'Vegy.Géptan'!#REF!</f>
        <v>#REF!</v>
      </c>
      <c r="C22">
        <v>0</v>
      </c>
    </row>
    <row r="23" spans="1:3" ht="12.75">
      <c r="A23" t="s">
        <v>18</v>
      </c>
      <c r="B23" s="1" t="e">
        <f>'Vegy.Géptan'!#REF!</f>
        <v>#REF!</v>
      </c>
      <c r="C23">
        <v>0</v>
      </c>
    </row>
    <row r="24" spans="1:3" ht="12.75">
      <c r="A24" t="s">
        <v>19</v>
      </c>
      <c r="B24" s="1" t="e">
        <f>'Vegy.Géptan'!#REF!</f>
        <v>#REF!</v>
      </c>
      <c r="C24">
        <v>0</v>
      </c>
    </row>
    <row r="25" spans="1:3" ht="12.75">
      <c r="A25" t="s">
        <v>20</v>
      </c>
      <c r="B25" s="1" t="e">
        <f>'Vegy.Géptan'!#REF!</f>
        <v>#REF!</v>
      </c>
      <c r="C25">
        <v>0</v>
      </c>
    </row>
    <row r="26" spans="1:3" ht="12.75">
      <c r="A26" t="s">
        <v>21</v>
      </c>
      <c r="B26" s="1" t="e">
        <f>'Vegy.Géptan'!#REF!</f>
        <v>#REF!</v>
      </c>
      <c r="C26">
        <v>0</v>
      </c>
    </row>
    <row r="27" spans="1:3" ht="12.75">
      <c r="A27" s="5" t="s">
        <v>14</v>
      </c>
      <c r="B27" s="5" t="e">
        <f>SUM(B22:B26)</f>
        <v>#REF!</v>
      </c>
      <c r="C27" s="5">
        <f>SUM(C22:C26)</f>
        <v>0</v>
      </c>
    </row>
    <row r="28" spans="1:2" ht="12.75">
      <c r="A28" t="s">
        <v>22</v>
      </c>
      <c r="B28" s="6" t="e">
        <f>(B22*5+B23*4+B24*3+B25*2+B26*1)/B27</f>
        <v>#REF!</v>
      </c>
    </row>
  </sheetData>
  <printOptions/>
  <pageMargins left="0.38" right="0.36" top="1" bottom="1" header="0.5" footer="0.5"/>
  <pageSetup horizontalDpi="360" verticalDpi="360" orientation="landscape" paperSize="9" r:id="rId2"/>
  <headerFooter alignWithMargins="0">
    <oddHeader>&amp;C&amp;A</oddHeader>
    <oddFooter>&amp;C&amp;P. oldal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1" sqref="S61"/>
    </sheetView>
  </sheetViews>
  <sheetFormatPr defaultColWidth="9.140625" defaultRowHeight="12.75"/>
  <cols>
    <col min="1" max="1" width="4.57421875" style="68" customWidth="1"/>
    <col min="2" max="2" width="9.8515625" style="12" customWidth="1"/>
    <col min="3" max="3" width="21.00390625" style="34" customWidth="1"/>
    <col min="4" max="5" width="4.7109375" style="10" customWidth="1"/>
    <col min="6" max="6" width="5.00390625" style="45" customWidth="1"/>
    <col min="7" max="7" width="5.00390625" style="28" customWidth="1"/>
    <col min="8" max="8" width="4.7109375" style="10" customWidth="1"/>
    <col min="9" max="9" width="6.28125" style="14" hidden="1" customWidth="1"/>
    <col min="10" max="10" width="6.57421875" style="14" hidden="1" customWidth="1"/>
    <col min="11" max="11" width="9.00390625" style="14" hidden="1" customWidth="1"/>
    <col min="12" max="12" width="9.140625" style="10" customWidth="1"/>
    <col min="13" max="13" width="7.8515625" style="10" customWidth="1"/>
    <col min="14" max="14" width="7.140625" style="11" customWidth="1"/>
    <col min="15" max="15" width="6.28125" style="11" customWidth="1"/>
    <col min="16" max="16" width="6.57421875" style="11" customWidth="1"/>
    <col min="17" max="17" width="12.28125" style="18" customWidth="1"/>
    <col min="18" max="18" width="9.140625" style="66" customWidth="1"/>
    <col min="19" max="19" width="9.140625" style="67" customWidth="1"/>
    <col min="20" max="16384" width="9.140625" style="9" customWidth="1"/>
  </cols>
  <sheetData>
    <row r="1" spans="1:19" s="8" customFormat="1" ht="57.75" customHeight="1">
      <c r="A1" s="13" t="s">
        <v>23</v>
      </c>
      <c r="B1" s="35" t="s">
        <v>30</v>
      </c>
      <c r="C1" s="36" t="s">
        <v>33</v>
      </c>
      <c r="D1" s="46" t="s">
        <v>27</v>
      </c>
      <c r="E1" s="47" t="s">
        <v>28</v>
      </c>
      <c r="F1" s="48" t="s">
        <v>34</v>
      </c>
      <c r="G1" s="49" t="s">
        <v>35</v>
      </c>
      <c r="H1" s="50" t="s">
        <v>29</v>
      </c>
      <c r="I1" s="51" t="s">
        <v>24</v>
      </c>
      <c r="J1" s="52" t="s">
        <v>25</v>
      </c>
      <c r="K1" s="52"/>
      <c r="L1" s="53" t="s">
        <v>32</v>
      </c>
      <c r="M1" s="54" t="s">
        <v>46</v>
      </c>
      <c r="N1" s="55" t="s">
        <v>26</v>
      </c>
      <c r="O1" s="69" t="s">
        <v>44</v>
      </c>
      <c r="P1" s="69" t="s">
        <v>45</v>
      </c>
      <c r="Q1" s="35" t="s">
        <v>31</v>
      </c>
      <c r="R1" s="64"/>
      <c r="S1" s="65"/>
    </row>
    <row r="2" spans="1:19" s="81" customFormat="1" ht="15">
      <c r="A2" s="7">
        <v>1</v>
      </c>
      <c r="B2" s="90" t="s">
        <v>63</v>
      </c>
      <c r="C2" s="90" t="s">
        <v>47</v>
      </c>
      <c r="D2" s="70"/>
      <c r="E2" s="71"/>
      <c r="F2" s="72"/>
      <c r="G2" s="73"/>
      <c r="H2" s="71"/>
      <c r="I2" s="82" t="e">
        <f>COUNTIF(#REF!,"=1")</f>
        <v>#REF!</v>
      </c>
      <c r="J2" s="82">
        <f aca="true" t="shared" si="0" ref="J2:J17">COUNTIF(D2:H2,"=1")</f>
        <v>0</v>
      </c>
      <c r="K2" s="83" t="b">
        <f aca="true" t="shared" si="1" ref="K2:K17">AND(J2=5)</f>
        <v>0</v>
      </c>
      <c r="L2" s="84" t="s">
        <v>79</v>
      </c>
      <c r="M2" s="85"/>
      <c r="N2" s="86"/>
      <c r="O2" s="87"/>
      <c r="P2" s="87"/>
      <c r="Q2" s="88"/>
      <c r="R2" s="79"/>
      <c r="S2" s="80"/>
    </row>
    <row r="3" spans="1:17" ht="15">
      <c r="A3" s="7">
        <v>2</v>
      </c>
      <c r="B3" s="90" t="s">
        <v>64</v>
      </c>
      <c r="C3" s="90" t="s">
        <v>48</v>
      </c>
      <c r="D3" s="20"/>
      <c r="E3" s="15"/>
      <c r="F3" s="43"/>
      <c r="G3" s="27"/>
      <c r="H3" s="15"/>
      <c r="I3" s="16" t="e">
        <f>COUNTIF(#REF!,"=1")</f>
        <v>#REF!</v>
      </c>
      <c r="J3" s="16">
        <f t="shared" si="0"/>
        <v>0</v>
      </c>
      <c r="K3" s="21" t="b">
        <f t="shared" si="1"/>
        <v>0</v>
      </c>
      <c r="L3" s="84" t="s">
        <v>79</v>
      </c>
      <c r="M3" s="15"/>
      <c r="N3" s="17"/>
      <c r="O3" s="29"/>
      <c r="P3" s="29"/>
      <c r="Q3" s="56"/>
    </row>
    <row r="4" spans="1:19" s="81" customFormat="1" ht="15">
      <c r="A4" s="7">
        <v>3</v>
      </c>
      <c r="B4" s="90" t="s">
        <v>65</v>
      </c>
      <c r="C4" s="90" t="s">
        <v>49</v>
      </c>
      <c r="D4" s="70"/>
      <c r="E4" s="71"/>
      <c r="F4" s="72"/>
      <c r="G4" s="73"/>
      <c r="H4" s="71"/>
      <c r="I4" s="74" t="e">
        <f>COUNTIF(#REF!,"=1")</f>
        <v>#REF!</v>
      </c>
      <c r="J4" s="74">
        <f t="shared" si="0"/>
        <v>0</v>
      </c>
      <c r="K4" s="75" t="b">
        <f t="shared" si="1"/>
        <v>0</v>
      </c>
      <c r="L4" s="70" t="str">
        <f>IF(K4=FALSE,"nem vizsg","OK")</f>
        <v>nem vizsg</v>
      </c>
      <c r="M4" s="71"/>
      <c r="N4" s="76"/>
      <c r="O4" s="77"/>
      <c r="P4" s="77"/>
      <c r="Q4" s="78"/>
      <c r="R4" s="79"/>
      <c r="S4" s="80"/>
    </row>
    <row r="5" spans="1:19" s="81" customFormat="1" ht="15">
      <c r="A5" s="7">
        <v>4</v>
      </c>
      <c r="B5" s="90" t="s">
        <v>66</v>
      </c>
      <c r="C5" s="90" t="s">
        <v>50</v>
      </c>
      <c r="D5" s="70"/>
      <c r="E5" s="71"/>
      <c r="F5" s="72"/>
      <c r="G5" s="73"/>
      <c r="H5" s="71"/>
      <c r="I5" s="74" t="e">
        <f>COUNTIF(#REF!,"=1")</f>
        <v>#REF!</v>
      </c>
      <c r="J5" s="74">
        <f t="shared" si="0"/>
        <v>0</v>
      </c>
      <c r="K5" s="75" t="b">
        <f t="shared" si="1"/>
        <v>0</v>
      </c>
      <c r="L5" s="70" t="s">
        <v>79</v>
      </c>
      <c r="M5" s="71"/>
      <c r="N5" s="76"/>
      <c r="O5" s="77"/>
      <c r="P5" s="77"/>
      <c r="Q5" s="89"/>
      <c r="R5" s="79"/>
      <c r="S5" s="80"/>
    </row>
    <row r="6" spans="1:17" ht="15">
      <c r="A6" s="7">
        <v>5</v>
      </c>
      <c r="B6" s="90" t="s">
        <v>67</v>
      </c>
      <c r="C6" s="90" t="s">
        <v>51</v>
      </c>
      <c r="D6" s="20"/>
      <c r="E6" s="15"/>
      <c r="F6" s="43"/>
      <c r="G6" s="15"/>
      <c r="H6" s="15"/>
      <c r="I6" s="16" t="e">
        <f>COUNTIF(#REF!,"=1")</f>
        <v>#REF!</v>
      </c>
      <c r="J6" s="16">
        <f t="shared" si="0"/>
        <v>0</v>
      </c>
      <c r="K6" s="21" t="b">
        <f t="shared" si="1"/>
        <v>0</v>
      </c>
      <c r="L6" s="70" t="s">
        <v>79</v>
      </c>
      <c r="M6" s="15"/>
      <c r="N6" s="17"/>
      <c r="O6" s="29"/>
      <c r="P6" s="29"/>
      <c r="Q6" s="57"/>
    </row>
    <row r="7" spans="1:17" ht="15">
      <c r="A7" s="7">
        <v>6</v>
      </c>
      <c r="B7" s="90" t="s">
        <v>68</v>
      </c>
      <c r="C7" s="90" t="s">
        <v>52</v>
      </c>
      <c r="D7" s="20"/>
      <c r="E7" s="15"/>
      <c r="F7" s="43"/>
      <c r="G7" s="27"/>
      <c r="H7" s="15"/>
      <c r="I7" s="16" t="e">
        <f>COUNTIF(#REF!,"=1")</f>
        <v>#REF!</v>
      </c>
      <c r="J7" s="16">
        <f t="shared" si="0"/>
        <v>0</v>
      </c>
      <c r="K7" s="21" t="b">
        <f t="shared" si="1"/>
        <v>0</v>
      </c>
      <c r="L7" s="70" t="s">
        <v>79</v>
      </c>
      <c r="M7" s="15"/>
      <c r="N7" s="17"/>
      <c r="O7" s="29"/>
      <c r="P7" s="29"/>
      <c r="Q7" s="57"/>
    </row>
    <row r="8" spans="1:17" ht="15">
      <c r="A8" s="7">
        <v>7</v>
      </c>
      <c r="B8" s="90" t="s">
        <v>69</v>
      </c>
      <c r="C8" s="90" t="s">
        <v>53</v>
      </c>
      <c r="D8" s="20"/>
      <c r="E8" s="15"/>
      <c r="F8" s="43"/>
      <c r="G8" s="27"/>
      <c r="H8" s="15"/>
      <c r="I8" s="16" t="e">
        <f>COUNTIF(#REF!,"=1")</f>
        <v>#REF!</v>
      </c>
      <c r="J8" s="16">
        <f t="shared" si="0"/>
        <v>0</v>
      </c>
      <c r="K8" s="21" t="b">
        <f t="shared" si="1"/>
        <v>0</v>
      </c>
      <c r="L8" s="70" t="s">
        <v>79</v>
      </c>
      <c r="M8" s="15"/>
      <c r="N8" s="17"/>
      <c r="O8" s="29"/>
      <c r="P8" s="29"/>
      <c r="Q8" s="57"/>
    </row>
    <row r="9" spans="1:17" ht="15">
      <c r="A9" s="7">
        <v>8</v>
      </c>
      <c r="B9" s="90" t="s">
        <v>70</v>
      </c>
      <c r="C9" s="90" t="s">
        <v>54</v>
      </c>
      <c r="D9" s="20"/>
      <c r="E9" s="15"/>
      <c r="F9" s="43"/>
      <c r="G9" s="27"/>
      <c r="H9" s="15"/>
      <c r="I9" s="16" t="e">
        <f>COUNTIF(#REF!,"=1")</f>
        <v>#REF!</v>
      </c>
      <c r="J9" s="16">
        <f t="shared" si="0"/>
        <v>0</v>
      </c>
      <c r="K9" s="21" t="b">
        <f t="shared" si="1"/>
        <v>0</v>
      </c>
      <c r="L9" s="70" t="s">
        <v>79</v>
      </c>
      <c r="M9" s="15"/>
      <c r="N9" s="17"/>
      <c r="O9" s="29"/>
      <c r="P9" s="29"/>
      <c r="Q9" s="57"/>
    </row>
    <row r="10" spans="1:17" ht="15">
      <c r="A10" s="7">
        <v>9</v>
      </c>
      <c r="B10" s="90" t="s">
        <v>71</v>
      </c>
      <c r="C10" s="90" t="s">
        <v>55</v>
      </c>
      <c r="D10" s="20"/>
      <c r="E10" s="15"/>
      <c r="F10" s="43"/>
      <c r="G10" s="27"/>
      <c r="H10" s="15"/>
      <c r="I10" s="16" t="e">
        <f>COUNTIF(#REF!,"=1")</f>
        <v>#REF!</v>
      </c>
      <c r="J10" s="16">
        <f t="shared" si="0"/>
        <v>0</v>
      </c>
      <c r="K10" s="21" t="b">
        <f t="shared" si="1"/>
        <v>0</v>
      </c>
      <c r="L10" s="70" t="s">
        <v>79</v>
      </c>
      <c r="M10" s="15"/>
      <c r="N10" s="17"/>
      <c r="O10" s="29"/>
      <c r="P10" s="29"/>
      <c r="Q10" s="56"/>
    </row>
    <row r="11" spans="1:19" s="81" customFormat="1" ht="15">
      <c r="A11" s="7">
        <v>10</v>
      </c>
      <c r="B11" s="90" t="s">
        <v>72</v>
      </c>
      <c r="C11" s="90" t="s">
        <v>56</v>
      </c>
      <c r="D11" s="70"/>
      <c r="E11" s="71"/>
      <c r="F11" s="72"/>
      <c r="G11" s="73"/>
      <c r="H11" s="71"/>
      <c r="I11" s="74" t="e">
        <f>COUNTIF(#REF!,"=1")</f>
        <v>#REF!</v>
      </c>
      <c r="J11" s="74">
        <f t="shared" si="0"/>
        <v>0</v>
      </c>
      <c r="K11" s="75" t="b">
        <f t="shared" si="1"/>
        <v>0</v>
      </c>
      <c r="L11" s="70" t="s">
        <v>79</v>
      </c>
      <c r="M11" s="71"/>
      <c r="N11" s="76"/>
      <c r="O11" s="77"/>
      <c r="P11" s="77"/>
      <c r="Q11" s="78"/>
      <c r="R11" s="79"/>
      <c r="S11" s="80"/>
    </row>
    <row r="12" spans="1:17" ht="15">
      <c r="A12" s="7">
        <v>11</v>
      </c>
      <c r="B12" s="90" t="s">
        <v>73</v>
      </c>
      <c r="C12" s="90" t="s">
        <v>57</v>
      </c>
      <c r="D12" s="20"/>
      <c r="E12" s="15"/>
      <c r="F12" s="43"/>
      <c r="G12" s="27"/>
      <c r="H12" s="15"/>
      <c r="I12" s="16" t="e">
        <f>COUNTIF(#REF!,"=1")</f>
        <v>#REF!</v>
      </c>
      <c r="J12" s="16">
        <f t="shared" si="0"/>
        <v>0</v>
      </c>
      <c r="K12" s="21" t="b">
        <f t="shared" si="1"/>
        <v>0</v>
      </c>
      <c r="L12" s="70" t="s">
        <v>79</v>
      </c>
      <c r="M12" s="15"/>
      <c r="N12" s="17"/>
      <c r="O12" s="29"/>
      <c r="P12" s="29"/>
      <c r="Q12" s="57"/>
    </row>
    <row r="13" spans="1:17" ht="15">
      <c r="A13" s="7">
        <v>12</v>
      </c>
      <c r="B13" s="90" t="s">
        <v>74</v>
      </c>
      <c r="C13" s="90" t="s">
        <v>58</v>
      </c>
      <c r="D13" s="20"/>
      <c r="E13" s="15"/>
      <c r="F13" s="43"/>
      <c r="G13" s="27"/>
      <c r="H13" s="15"/>
      <c r="I13" s="16" t="e">
        <f>COUNTIF(#REF!,"=1")</f>
        <v>#REF!</v>
      </c>
      <c r="J13" s="16">
        <f t="shared" si="0"/>
        <v>0</v>
      </c>
      <c r="K13" s="21" t="b">
        <f t="shared" si="1"/>
        <v>0</v>
      </c>
      <c r="L13" s="70" t="str">
        <f>IF(K13=FALSE,"nem vizsg","OK")</f>
        <v>nem vizsg</v>
      </c>
      <c r="M13" s="15"/>
      <c r="N13" s="17"/>
      <c r="O13" s="29"/>
      <c r="P13" s="29"/>
      <c r="Q13" s="57"/>
    </row>
    <row r="14" spans="1:19" s="81" customFormat="1" ht="15">
      <c r="A14" s="7">
        <v>13</v>
      </c>
      <c r="B14" s="90" t="s">
        <v>75</v>
      </c>
      <c r="C14" s="90" t="s">
        <v>59</v>
      </c>
      <c r="D14" s="70"/>
      <c r="E14" s="71"/>
      <c r="F14" s="72"/>
      <c r="G14" s="73"/>
      <c r="H14" s="71"/>
      <c r="I14" s="74" t="e">
        <f>COUNTIF(#REF!,"=1")</f>
        <v>#REF!</v>
      </c>
      <c r="J14" s="74">
        <f t="shared" si="0"/>
        <v>0</v>
      </c>
      <c r="K14" s="75" t="b">
        <f t="shared" si="1"/>
        <v>0</v>
      </c>
      <c r="L14" s="70" t="s">
        <v>79</v>
      </c>
      <c r="M14" s="71"/>
      <c r="N14" s="76"/>
      <c r="O14" s="77"/>
      <c r="P14" s="77"/>
      <c r="Q14" s="78"/>
      <c r="R14" s="79"/>
      <c r="S14" s="80"/>
    </row>
    <row r="15" spans="1:17" ht="15">
      <c r="A15" s="7">
        <v>14</v>
      </c>
      <c r="B15" s="90" t="s">
        <v>76</v>
      </c>
      <c r="C15" s="90" t="s">
        <v>60</v>
      </c>
      <c r="D15" s="20"/>
      <c r="E15" s="15"/>
      <c r="F15" s="43"/>
      <c r="G15" s="27"/>
      <c r="H15" s="15"/>
      <c r="I15" s="16" t="e">
        <f>COUNTIF(#REF!,"=1")</f>
        <v>#REF!</v>
      </c>
      <c r="J15" s="16">
        <f t="shared" si="0"/>
        <v>0</v>
      </c>
      <c r="K15" s="21" t="b">
        <f t="shared" si="1"/>
        <v>0</v>
      </c>
      <c r="L15" s="70" t="s">
        <v>79</v>
      </c>
      <c r="M15" s="15"/>
      <c r="N15" s="17"/>
      <c r="O15" s="29"/>
      <c r="P15" s="29"/>
      <c r="Q15" s="56"/>
    </row>
    <row r="16" spans="1:19" s="81" customFormat="1" ht="15">
      <c r="A16" s="7">
        <v>15</v>
      </c>
      <c r="B16" s="90" t="s">
        <v>77</v>
      </c>
      <c r="C16" s="90" t="s">
        <v>61</v>
      </c>
      <c r="D16" s="70"/>
      <c r="E16" s="71"/>
      <c r="F16" s="72"/>
      <c r="G16" s="73"/>
      <c r="H16" s="71"/>
      <c r="I16" s="74" t="e">
        <f>COUNTIF(#REF!,"=1")</f>
        <v>#REF!</v>
      </c>
      <c r="J16" s="74">
        <f t="shared" si="0"/>
        <v>0</v>
      </c>
      <c r="K16" s="75" t="b">
        <f t="shared" si="1"/>
        <v>0</v>
      </c>
      <c r="L16" s="70" t="s">
        <v>79</v>
      </c>
      <c r="M16" s="71"/>
      <c r="N16" s="76"/>
      <c r="O16" s="77"/>
      <c r="P16" s="77"/>
      <c r="Q16" s="89"/>
      <c r="R16" s="79"/>
      <c r="S16" s="80"/>
    </row>
    <row r="17" spans="1:19" s="81" customFormat="1" ht="15">
      <c r="A17" s="7">
        <v>16</v>
      </c>
      <c r="B17" s="90" t="s">
        <v>78</v>
      </c>
      <c r="C17" s="90" t="s">
        <v>62</v>
      </c>
      <c r="D17" s="70"/>
      <c r="E17" s="71"/>
      <c r="F17" s="72"/>
      <c r="G17" s="73"/>
      <c r="H17" s="71"/>
      <c r="I17" s="74" t="e">
        <f>COUNTIF(#REF!,"=1")</f>
        <v>#REF!</v>
      </c>
      <c r="J17" s="74">
        <f t="shared" si="0"/>
        <v>0</v>
      </c>
      <c r="K17" s="75" t="b">
        <f t="shared" si="1"/>
        <v>0</v>
      </c>
      <c r="L17" s="70" t="s">
        <v>79</v>
      </c>
      <c r="M17" s="71"/>
      <c r="N17" s="76"/>
      <c r="O17" s="77"/>
      <c r="P17" s="77"/>
      <c r="Q17" s="89"/>
      <c r="R17" s="79"/>
      <c r="S17" s="80"/>
    </row>
    <row r="18" spans="3:17" ht="12.75">
      <c r="C18" s="37" t="s">
        <v>36</v>
      </c>
      <c r="D18" s="38">
        <f>+COUNTIF(D2:D17,"=1")</f>
        <v>0</v>
      </c>
      <c r="E18" s="38">
        <f>+COUNTIF(E2:E17,"=1")</f>
        <v>0</v>
      </c>
      <c r="F18" s="44">
        <f>+COUNTIF(F2:F17,"=1")</f>
        <v>0</v>
      </c>
      <c r="G18" s="44">
        <f>+COUNTIF(G2:G17,"=1")</f>
        <v>0</v>
      </c>
      <c r="H18" s="44">
        <f>+COUNTIF(H2:H17,"=1")</f>
        <v>0</v>
      </c>
      <c r="I18" s="16"/>
      <c r="J18" s="16"/>
      <c r="K18" s="21"/>
      <c r="L18" s="41">
        <f>COUNTIF(L2:L17,"ok")</f>
        <v>14</v>
      </c>
      <c r="M18" s="15"/>
      <c r="N18" s="19">
        <f>COUNT(N2:N17)</f>
        <v>0</v>
      </c>
      <c r="O18" s="19"/>
      <c r="P18" s="39"/>
      <c r="Q18" s="58" t="s">
        <v>37</v>
      </c>
    </row>
    <row r="19" spans="3:17" ht="25.5">
      <c r="C19" s="32" t="s">
        <v>38</v>
      </c>
      <c r="D19" s="20">
        <f>+COUNT(D2:D17)</f>
        <v>0</v>
      </c>
      <c r="E19" s="20">
        <f>+COUNT(E2:E17)</f>
        <v>0</v>
      </c>
      <c r="F19" s="20">
        <f>+COUNT(F2:F17)</f>
        <v>0</v>
      </c>
      <c r="G19" s="20">
        <f>+COUNT(G2:G17)</f>
        <v>0</v>
      </c>
      <c r="H19" s="20">
        <f>+COUNT(H2:H17)</f>
        <v>0</v>
      </c>
      <c r="I19" s="16"/>
      <c r="J19" s="16"/>
      <c r="K19" s="21"/>
      <c r="L19" s="42" t="s">
        <v>39</v>
      </c>
      <c r="M19" s="15"/>
      <c r="N19" s="22">
        <f>N18-Q26</f>
        <v>0</v>
      </c>
      <c r="O19" s="22"/>
      <c r="P19" s="40"/>
      <c r="Q19" s="59" t="s">
        <v>40</v>
      </c>
    </row>
    <row r="20" spans="3:17" ht="12.75">
      <c r="C20" s="32" t="s">
        <v>41</v>
      </c>
      <c r="D20" s="20">
        <f>+D19-D18</f>
        <v>0</v>
      </c>
      <c r="E20" s="15">
        <f>+E19-E18</f>
        <v>0</v>
      </c>
      <c r="F20" s="43">
        <f>+F19-F18</f>
        <v>0</v>
      </c>
      <c r="G20" s="27">
        <f>+G19-G18</f>
        <v>0</v>
      </c>
      <c r="H20" s="15">
        <f>+H19-H18</f>
        <v>0</v>
      </c>
      <c r="I20" s="16"/>
      <c r="J20" s="16"/>
      <c r="K20" s="21"/>
      <c r="L20" s="7"/>
      <c r="M20" s="15"/>
      <c r="N20" s="19"/>
      <c r="O20" s="19"/>
      <c r="P20" s="39"/>
      <c r="Q20" s="60"/>
    </row>
    <row r="21" spans="3:17" ht="12.75">
      <c r="C21" s="33"/>
      <c r="D21" s="20"/>
      <c r="E21" s="15"/>
      <c r="F21" s="43"/>
      <c r="G21" s="27"/>
      <c r="H21" s="15"/>
      <c r="I21" s="16"/>
      <c r="J21" s="16"/>
      <c r="K21" s="21"/>
      <c r="L21" s="20"/>
      <c r="M21" s="23" t="s">
        <v>42</v>
      </c>
      <c r="N21" s="24" t="e">
        <f>+AVERAGE(N2:N17)</f>
        <v>#DIV/0!</v>
      </c>
      <c r="O21" s="24"/>
      <c r="P21" s="24"/>
      <c r="Q21" s="61"/>
    </row>
    <row r="22" spans="2:17" ht="12.75">
      <c r="B22" s="30"/>
      <c r="C22" s="31"/>
      <c r="D22" s="20"/>
      <c r="E22" s="15"/>
      <c r="F22" s="43"/>
      <c r="G22" s="27"/>
      <c r="H22" s="15"/>
      <c r="I22" s="16"/>
      <c r="J22" s="16"/>
      <c r="K22" s="21"/>
      <c r="L22" s="20"/>
      <c r="M22" s="15"/>
      <c r="N22" s="25">
        <v>5</v>
      </c>
      <c r="O22" s="25"/>
      <c r="P22" s="25"/>
      <c r="Q22" s="62">
        <f>COUNTIF(N2:N17,"=5")</f>
        <v>0</v>
      </c>
    </row>
    <row r="23" spans="3:17" ht="12.75">
      <c r="C23" s="33"/>
      <c r="D23" s="15"/>
      <c r="E23" s="15"/>
      <c r="F23" s="43"/>
      <c r="G23" s="27"/>
      <c r="H23" s="15"/>
      <c r="I23" s="16"/>
      <c r="J23" s="16"/>
      <c r="K23" s="16"/>
      <c r="L23" s="15"/>
      <c r="M23" s="15"/>
      <c r="N23" s="25">
        <v>4</v>
      </c>
      <c r="O23" s="25"/>
      <c r="P23" s="25"/>
      <c r="Q23" s="62">
        <f>COUNTIF(N2:N17,"=4")</f>
        <v>0</v>
      </c>
    </row>
    <row r="24" spans="3:17" ht="12.75">
      <c r="C24" s="33"/>
      <c r="D24" s="15"/>
      <c r="E24" s="15"/>
      <c r="F24" s="43"/>
      <c r="G24" s="27"/>
      <c r="H24" s="15"/>
      <c r="I24" s="16"/>
      <c r="J24" s="16"/>
      <c r="K24" s="16"/>
      <c r="L24" s="15"/>
      <c r="M24" s="15"/>
      <c r="N24" s="25">
        <v>3</v>
      </c>
      <c r="O24" s="25"/>
      <c r="P24" s="25"/>
      <c r="Q24" s="62">
        <f>COUNTIF(N2:N17,"=3")</f>
        <v>0</v>
      </c>
    </row>
    <row r="25" spans="3:17" ht="12.75">
      <c r="C25" s="33"/>
      <c r="D25" s="15"/>
      <c r="E25" s="15"/>
      <c r="F25" s="43"/>
      <c r="G25" s="27"/>
      <c r="H25" s="15"/>
      <c r="I25" s="16"/>
      <c r="J25" s="16"/>
      <c r="K25" s="16"/>
      <c r="L25" s="15"/>
      <c r="M25" s="15"/>
      <c r="N25" s="25">
        <v>2</v>
      </c>
      <c r="O25" s="25"/>
      <c r="P25" s="25"/>
      <c r="Q25" s="62">
        <f>COUNTIF(N2:N17,"=2")</f>
        <v>0</v>
      </c>
    </row>
    <row r="26" spans="3:17" ht="12.75">
      <c r="C26" s="33"/>
      <c r="D26" s="15"/>
      <c r="E26" s="15"/>
      <c r="F26" s="43"/>
      <c r="G26" s="27"/>
      <c r="H26" s="15"/>
      <c r="I26" s="16"/>
      <c r="J26" s="16"/>
      <c r="K26" s="16"/>
      <c r="L26" s="15"/>
      <c r="M26" s="15"/>
      <c r="N26" s="19">
        <v>1</v>
      </c>
      <c r="O26" s="19"/>
      <c r="P26" s="19"/>
      <c r="Q26" s="62">
        <f>COUNTIF(N2:N17,"=1")</f>
        <v>0</v>
      </c>
    </row>
    <row r="27" spans="3:17" ht="12.75">
      <c r="C27" s="33"/>
      <c r="D27" s="15"/>
      <c r="E27" s="15"/>
      <c r="F27" s="43"/>
      <c r="G27" s="27"/>
      <c r="H27" s="15"/>
      <c r="I27" s="16"/>
      <c r="J27" s="16"/>
      <c r="K27" s="16"/>
      <c r="L27" s="15"/>
      <c r="M27" s="15"/>
      <c r="N27" s="26" t="s">
        <v>43</v>
      </c>
      <c r="O27" s="26"/>
      <c r="P27" s="26"/>
      <c r="Q27" s="63">
        <f>COUNTIF(Q2:Q17,"1")</f>
        <v>0</v>
      </c>
    </row>
  </sheetData>
  <printOptions gridLines="1" horizontalCentered="1"/>
  <pageMargins left="0.1968503937007874" right="0.2755905511811024" top="0.984251968503937" bottom="0.4724409448818898" header="0.68" footer="0.2755905511811024"/>
  <pageSetup horizontalDpi="360" verticalDpi="360" orientation="landscape" paperSize="9" r:id="rId1"/>
  <headerFooter alignWithMargins="0">
    <oddHeader>&amp;L&amp;16 &amp;"Arial,Félkövér"&amp;14 2006.ősz&amp;R&amp;"Arial,Félkövér"&amp;14Mechanikai Műveletek</oddHeader>
    <oddFooter>&amp;L&amp;8&amp;F&amp;C&amp;8- &amp;P -&amp;R&amp;8Lukenics Jánosné dr.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lukenicsne</cp:lastModifiedBy>
  <cp:lastPrinted>2006-10-26T09:03:10Z</cp:lastPrinted>
  <dcterms:created xsi:type="dcterms:W3CDTF">2000-02-17T12:28:00Z</dcterms:created>
  <dcterms:modified xsi:type="dcterms:W3CDTF">2007-04-02T10:30:52Z</dcterms:modified>
  <cp:category/>
  <cp:version/>
  <cp:contentType/>
  <cp:contentStatus/>
</cp:coreProperties>
</file>